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7695" activeTab="0"/>
  </bookViews>
  <sheets>
    <sheet name="Приложение НМЦ" sheetId="1" r:id="rId1"/>
  </sheets>
  <definedNames>
    <definedName name="_GoBack" localSheetId="0">'Приложение НМЦ'!#REF!</definedName>
    <definedName name="OLE_LINK1" localSheetId="0">'Приложение НМЦ'!#REF!</definedName>
    <definedName name="_xlnm.Print_Area" localSheetId="0">'Приложение НМЦ'!$A$1:$O$34</definedName>
  </definedNames>
  <calcPr fullCalcOnLoad="1"/>
</workbook>
</file>

<file path=xl/sharedStrings.xml><?xml version="1.0" encoding="utf-8"?>
<sst xmlns="http://schemas.openxmlformats.org/spreadsheetml/2006/main" count="88" uniqueCount="53">
  <si>
    <t>,</t>
  </si>
  <si>
    <t>Начальная (максимальная) цена контракта, руб.**</t>
  </si>
  <si>
    <t>Таблица для обоснования начальной (максимальной) цены контракта при выборе метода сопоставимых рыночных цен (анализа рынка)</t>
  </si>
  <si>
    <t>Ед. изм</t>
  </si>
  <si>
    <t>Н(М)ЦК, ЦКЕП, определяемая методом сопоставимых рыночных цен (анализа рынка)*</t>
  </si>
  <si>
    <t>Применяемый коэффициент</t>
  </si>
  <si>
    <t>Среднее квадратичное отклонение</t>
  </si>
  <si>
    <t>Используемый метод определения начальной (максимальной) цены контракта - метод сопоставимых рыночных цен (анализа рынка)</t>
  </si>
  <si>
    <t>Наименование товара, работы, услуги, входящих в объект закупки</t>
  </si>
  <si>
    <t xml:space="preserve">Обоснование начальной (максимальной) цены  контракта (лота) </t>
  </si>
  <si>
    <t>Основные характеристики закупаемого товара, работ, услуг (Эквивалент)</t>
  </si>
  <si>
    <t>№ п/п</t>
  </si>
  <si>
    <t xml:space="preserve"> кол-во</t>
  </si>
  <si>
    <r>
      <rPr>
        <b/>
        <sz val="10"/>
        <rFont val="Times New Roman"/>
        <family val="1"/>
      </rPr>
      <t>Расчет Н(М)ЦК по формуле</t>
    </r>
    <r>
      <rPr>
        <sz val="10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</si>
  <si>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r>
      <t>Источник цены №4 ______________
 (</t>
    </r>
    <r>
      <rPr>
        <vertAlign val="superscript"/>
        <sz val="10"/>
        <rFont val="Times New Roman"/>
        <family val="1"/>
      </rPr>
      <t>реквизиты документа)</t>
    </r>
  </si>
  <si>
    <r>
      <t>Источник цены №5 ______________
 (</t>
    </r>
    <r>
      <rPr>
        <vertAlign val="superscript"/>
        <sz val="10"/>
        <rFont val="Times New Roman"/>
        <family val="1"/>
      </rPr>
      <t>реквизиты документа)</t>
    </r>
  </si>
  <si>
    <t>«____» _________________2021 год</t>
  </si>
  <si>
    <t xml:space="preserve">УТВЕРЖДАЮ
</t>
  </si>
  <si>
    <t>шт.</t>
  </si>
  <si>
    <t xml:space="preserve"> _______________________ /И.А. Фотина/</t>
  </si>
  <si>
    <t>Согласовано (в части наименования товара, количества и единиц измерения) с и.о. заведующей клинико-диагностической лабораторией И.А Фотиной</t>
  </si>
  <si>
    <t>Однородность совокупности значений выявленных цен, используемых в расчете Н(М)ЦК</t>
  </si>
  <si>
    <r>
      <t xml:space="preserve">коэффициент вариации цен V (%) </t>
    </r>
    <r>
      <rPr>
        <sz val="10"/>
        <rFont val="Times New Roman"/>
        <family val="1"/>
      </rPr>
      <t>(не должен превышать 33%)</t>
    </r>
  </si>
  <si>
    <t xml:space="preserve">Средняя арифметическая цена за единицу &lt;ц&gt; </t>
  </si>
  <si>
    <t>в соответствии с описанием объекта закупки</t>
  </si>
  <si>
    <t>ЧУЗ "РЖД-МЕДИЦИНА" г.Новороссийска</t>
  </si>
  <si>
    <t>И.о. главного врача</t>
  </si>
  <si>
    <t>__________________________ /И.Я. Песчанский/</t>
  </si>
  <si>
    <t>Предмет закупки: поставка расходных материалов для лаборатории.</t>
  </si>
  <si>
    <t>Дата подготовки обоснования начальной (максимальной) цены контракта 20.12.2021 г.</t>
  </si>
  <si>
    <t>упак.</t>
  </si>
  <si>
    <t xml:space="preserve">КП № 55 от 17.11.2021
</t>
  </si>
  <si>
    <t xml:space="preserve">КП № б/н от 17.11.2021
</t>
  </si>
  <si>
    <t xml:space="preserve">КП № 3 б/н от 17.11.2021
</t>
  </si>
  <si>
    <t>Наконечник для дозатора полимерный одноразовый 100-1000 мкл. Уп. 1000 шт.</t>
  </si>
  <si>
    <t>Наконечник для дозатора полимерный одноразовый 0,5-250  мкл. Уп. 1000 шт.</t>
  </si>
  <si>
    <t>Микроветы с ЭДТА 200 мкл. 20.1288</t>
  </si>
  <si>
    <t>Скарификатор-копье 1*2000  медиком</t>
  </si>
  <si>
    <t>Бумага для  StatFax 1904+,  ширина 57 мм</t>
  </si>
  <si>
    <t>Бумага для коагулометра TS4000, размер 57 мм без сетки в рулоне</t>
  </si>
  <si>
    <t xml:space="preserve">Термобумага без сетки 50х20х12, бумага для Миндрей </t>
  </si>
  <si>
    <t>Стекло СП-7105, 26х76±1,0 мм, толщ. 1,0±0,1 мм, со шлифованными краями и полосой для записи; уп. 72  шт.</t>
  </si>
  <si>
    <t>Стекло СП-7101, 26х76+-1,0 мм, толщ. 1,0+-0,1 мм, со шлифованными краями; уп. 72  шт.</t>
  </si>
  <si>
    <t>Пробирка 1,5 мл Эппендорф с дел. п/п №500 Гритмед 11005503</t>
  </si>
  <si>
    <t>Пробирка стеклянная к СОЭ-метру ПС/СОЭ-01, ООО «МиниМедПром», Россия</t>
  </si>
  <si>
    <t>Контейнер для сбора биологической жидкости, стерильный объем 120 мл. с крышкой</t>
  </si>
  <si>
    <t xml:space="preserve">Контейнер для сбора биологической жидкости, стерильный объем 60 мл. с крышкой и ложкой </t>
  </si>
  <si>
    <t xml:space="preserve">Держатель вакуумн.систем забора крови </t>
  </si>
  <si>
    <t xml:space="preserve">Пробирка вакуумная с актив. Свертыв. 6 мл. размер 13х100 мм </t>
  </si>
  <si>
    <t xml:space="preserve">Пробирка вакуумная с актив. Свертыв.и гелем  6 мл. размер 13х100 мм </t>
  </si>
  <si>
    <t>Пробирка (цит 3,8) 2,7мл,13х100мм, пластик</t>
  </si>
  <si>
    <t xml:space="preserve">Пробирка вакуумная с  ЭДТА -К3  4  мл. размер 13х75 мм </t>
  </si>
  <si>
    <t>Галогенная лампа на 12В/20 Вт для биохимического анализатора Super Z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</si>
</sst>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#,##0.00\ _₽"/>
    <numFmt numFmtId="180" formatCode="[$-F800]dddd\,\ mmmm\ dd\,\ yyyy"/>
    <numFmt numFmtId="181" formatCode="0.0000000"/>
    <numFmt numFmtId="182" formatCode="0.00000000"/>
    <numFmt numFmtId="183" formatCode="0.000000"/>
    <numFmt numFmtId="184" formatCode="0.00000"/>
    <numFmt numFmtId="185" formatCode="0.0000"/>
    <numFmt numFmtId="186" formatCode="_-* #,##0.00\ _р_._-;\-* #,##0.00\ _р_._-;_-* &quot;-&quot;??\ _р_._-;_-@_-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4" fontId="44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vertical="top" wrapText="1"/>
    </xf>
    <xf numFmtId="0" fontId="44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11</xdr:row>
      <xdr:rowOff>1276350</xdr:rowOff>
    </xdr:from>
    <xdr:to>
      <xdr:col>13</xdr:col>
      <xdr:colOff>1104900</xdr:colOff>
      <xdr:row>11</xdr:row>
      <xdr:rowOff>1628775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01825" y="4448175"/>
          <a:ext cx="876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</xdr:colOff>
      <xdr:row>11</xdr:row>
      <xdr:rowOff>1257300</xdr:rowOff>
    </xdr:from>
    <xdr:to>
      <xdr:col>13</xdr:col>
      <xdr:colOff>9525</xdr:colOff>
      <xdr:row>11</xdr:row>
      <xdr:rowOff>1714500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44525" y="4429125"/>
          <a:ext cx="1038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view="pageBreakPreview" zoomScale="90" zoomScaleNormal="90" zoomScaleSheetLayoutView="90" zoomScalePageLayoutView="0" workbookViewId="0" topLeftCell="A1">
      <selection activeCell="A34" sqref="A34:O34"/>
    </sheetView>
  </sheetViews>
  <sheetFormatPr defaultColWidth="9.00390625" defaultRowHeight="12.75"/>
  <cols>
    <col min="1" max="1" width="5.25390625" style="7" customWidth="1"/>
    <col min="2" max="2" width="82.125" style="15" customWidth="1"/>
    <col min="3" max="3" width="37.75390625" style="7" customWidth="1"/>
    <col min="4" max="4" width="6.625" style="8" customWidth="1"/>
    <col min="5" max="5" width="5.875" style="8" customWidth="1"/>
    <col min="6" max="6" width="8.875" style="8" customWidth="1"/>
    <col min="7" max="7" width="9.375" style="8" customWidth="1"/>
    <col min="8" max="8" width="8.75390625" style="8" customWidth="1"/>
    <col min="9" max="10" width="8.125" style="8" hidden="1" customWidth="1"/>
    <col min="11" max="11" width="4.375" style="8" hidden="1" customWidth="1"/>
    <col min="12" max="12" width="9.875" style="7" customWidth="1"/>
    <col min="13" max="13" width="14.125" style="7" customWidth="1"/>
    <col min="14" max="14" width="15.375" style="7" customWidth="1"/>
    <col min="15" max="15" width="25.375" style="7" customWidth="1"/>
    <col min="16" max="16384" width="9.125" style="7" customWidth="1"/>
  </cols>
  <sheetData>
    <row r="1" spans="1:15" s="1" customFormat="1" ht="21" customHeight="1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1" customFormat="1" ht="17.25" customHeight="1">
      <c r="A2" s="28" t="s">
        <v>26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1" customFormat="1" ht="17.25" customHeight="1">
      <c r="A3" s="28" t="s">
        <v>25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s="1" customFormat="1" ht="31.5" customHeight="1">
      <c r="A4" s="29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s="1" customFormat="1" ht="31.5" customHeight="1">
      <c r="A5" s="28" t="s">
        <v>16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24" customHeight="1">
      <c r="A6" s="27" t="s">
        <v>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2.75">
      <c r="A7" s="24" t="s">
        <v>28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12.75">
      <c r="A8" s="24" t="s">
        <v>29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8"/>
      <c r="M8" s="8"/>
      <c r="N8" s="8"/>
      <c r="O8" s="8"/>
    </row>
    <row r="9" spans="1:15" ht="12.75">
      <c r="A9" s="24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1" ht="12.75">
      <c r="A10" s="26" t="s">
        <v>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5" ht="56.25" customHeight="1">
      <c r="A11" s="19" t="s">
        <v>11</v>
      </c>
      <c r="B11" s="16" t="s">
        <v>8</v>
      </c>
      <c r="C11" s="19" t="s">
        <v>10</v>
      </c>
      <c r="D11" s="19" t="s">
        <v>3</v>
      </c>
      <c r="E11" s="19" t="s">
        <v>12</v>
      </c>
      <c r="F11" s="30" t="s">
        <v>21</v>
      </c>
      <c r="G11" s="30"/>
      <c r="H11" s="30"/>
      <c r="I11" s="30"/>
      <c r="J11" s="30"/>
      <c r="K11" s="30"/>
      <c r="L11" s="31" t="s">
        <v>4</v>
      </c>
      <c r="M11" s="31"/>
      <c r="N11" s="31"/>
      <c r="O11" s="17" t="s">
        <v>13</v>
      </c>
    </row>
    <row r="12" spans="1:15" ht="141.75" customHeight="1">
      <c r="A12" s="19"/>
      <c r="B12" s="33"/>
      <c r="C12" s="19"/>
      <c r="D12" s="19"/>
      <c r="E12" s="19"/>
      <c r="F12" s="4" t="s">
        <v>31</v>
      </c>
      <c r="G12" s="4" t="s">
        <v>32</v>
      </c>
      <c r="H12" s="4" t="s">
        <v>33</v>
      </c>
      <c r="I12" s="4" t="s">
        <v>14</v>
      </c>
      <c r="J12" s="4" t="s">
        <v>15</v>
      </c>
      <c r="K12" s="5" t="s">
        <v>5</v>
      </c>
      <c r="L12" s="3" t="s">
        <v>23</v>
      </c>
      <c r="M12" s="3" t="s">
        <v>6</v>
      </c>
      <c r="N12" s="2" t="s">
        <v>22</v>
      </c>
      <c r="O12" s="18"/>
    </row>
    <row r="13" spans="1:15" s="9" customFormat="1" ht="12.75">
      <c r="A13" s="6">
        <v>1</v>
      </c>
      <c r="B13" s="35" t="s">
        <v>34</v>
      </c>
      <c r="C13" s="32" t="s">
        <v>24</v>
      </c>
      <c r="D13" s="14" t="s">
        <v>30</v>
      </c>
      <c r="E13" s="14">
        <v>2</v>
      </c>
      <c r="F13" s="10">
        <v>1350</v>
      </c>
      <c r="G13" s="11">
        <v>1390</v>
      </c>
      <c r="H13" s="11">
        <v>1370</v>
      </c>
      <c r="I13" s="11">
        <v>0</v>
      </c>
      <c r="J13" s="11">
        <v>0</v>
      </c>
      <c r="K13" s="11"/>
      <c r="L13" s="11">
        <f aca="true" t="shared" si="0" ref="L13:L31">(F13+G13+H13)/3</f>
        <v>1370</v>
      </c>
      <c r="M13" s="11">
        <f aca="true" t="shared" si="1" ref="M13:M26">STDEV(F13:J13)</f>
        <v>750.5131577793957</v>
      </c>
      <c r="N13" s="11">
        <f aca="true" t="shared" si="2" ref="N13:N26">M13/L13*100</f>
        <v>54.78198231966391</v>
      </c>
      <c r="O13" s="12">
        <f aca="true" t="shared" si="3" ref="O13:O31">L13*E13</f>
        <v>2740</v>
      </c>
    </row>
    <row r="14" spans="1:15" s="9" customFormat="1" ht="12.75">
      <c r="A14" s="6">
        <v>2</v>
      </c>
      <c r="B14" s="35" t="s">
        <v>35</v>
      </c>
      <c r="C14" s="32" t="s">
        <v>24</v>
      </c>
      <c r="D14" s="14" t="s">
        <v>30</v>
      </c>
      <c r="E14" s="14">
        <v>8</v>
      </c>
      <c r="F14" s="10">
        <v>1020</v>
      </c>
      <c r="G14" s="11">
        <v>1050</v>
      </c>
      <c r="H14" s="11">
        <v>1040</v>
      </c>
      <c r="I14" s="11">
        <v>0</v>
      </c>
      <c r="J14" s="11">
        <v>0</v>
      </c>
      <c r="K14" s="11"/>
      <c r="L14" s="11">
        <f t="shared" si="0"/>
        <v>1036.6666666666667</v>
      </c>
      <c r="M14" s="11">
        <f t="shared" si="1"/>
        <v>567.9084433251543</v>
      </c>
      <c r="N14" s="11">
        <f t="shared" si="2"/>
        <v>54.78216495097951</v>
      </c>
      <c r="O14" s="12">
        <f t="shared" si="3"/>
        <v>8293.333333333334</v>
      </c>
    </row>
    <row r="15" spans="1:15" s="9" customFormat="1" ht="12.75">
      <c r="A15" s="6">
        <v>3</v>
      </c>
      <c r="B15" s="35" t="s">
        <v>36</v>
      </c>
      <c r="C15" s="32" t="s">
        <v>24</v>
      </c>
      <c r="D15" s="14" t="s">
        <v>18</v>
      </c>
      <c r="E15" s="14">
        <v>800</v>
      </c>
      <c r="F15" s="10">
        <v>14</v>
      </c>
      <c r="G15" s="11">
        <v>16</v>
      </c>
      <c r="H15" s="11">
        <v>15</v>
      </c>
      <c r="I15" s="11">
        <v>0</v>
      </c>
      <c r="J15" s="11">
        <v>0</v>
      </c>
      <c r="K15" s="11"/>
      <c r="L15" s="11">
        <f t="shared" si="0"/>
        <v>15</v>
      </c>
      <c r="M15" s="11">
        <f t="shared" si="1"/>
        <v>8.246211251235321</v>
      </c>
      <c r="N15" s="11">
        <f t="shared" si="2"/>
        <v>54.97474167490214</v>
      </c>
      <c r="O15" s="12">
        <f t="shared" si="3"/>
        <v>12000</v>
      </c>
    </row>
    <row r="16" spans="1:15" s="9" customFormat="1" ht="12.75">
      <c r="A16" s="6">
        <v>4</v>
      </c>
      <c r="B16" s="35" t="s">
        <v>37</v>
      </c>
      <c r="C16" s="32" t="s">
        <v>24</v>
      </c>
      <c r="D16" s="14" t="s">
        <v>30</v>
      </c>
      <c r="E16" s="14">
        <v>1</v>
      </c>
      <c r="F16" s="13">
        <v>1400</v>
      </c>
      <c r="G16" s="11">
        <v>1440</v>
      </c>
      <c r="H16" s="11">
        <v>1420</v>
      </c>
      <c r="I16" s="11">
        <v>0</v>
      </c>
      <c r="J16" s="11">
        <v>0</v>
      </c>
      <c r="K16" s="11"/>
      <c r="L16" s="11">
        <f t="shared" si="0"/>
        <v>1420</v>
      </c>
      <c r="M16" s="11">
        <f t="shared" si="1"/>
        <v>777.8945944020951</v>
      </c>
      <c r="N16" s="11">
        <f t="shared" si="2"/>
        <v>54.78130946493628</v>
      </c>
      <c r="O16" s="12">
        <f t="shared" si="3"/>
        <v>1420</v>
      </c>
    </row>
    <row r="17" spans="1:15" s="9" customFormat="1" ht="12.75">
      <c r="A17" s="6">
        <v>5</v>
      </c>
      <c r="B17" s="36" t="s">
        <v>38</v>
      </c>
      <c r="C17" s="32" t="s">
        <v>24</v>
      </c>
      <c r="D17" s="14" t="s">
        <v>18</v>
      </c>
      <c r="E17" s="14">
        <v>20</v>
      </c>
      <c r="F17" s="10">
        <v>40</v>
      </c>
      <c r="G17" s="11">
        <v>45</v>
      </c>
      <c r="H17" s="11">
        <v>42</v>
      </c>
      <c r="I17" s="11">
        <v>0</v>
      </c>
      <c r="J17" s="11">
        <v>0</v>
      </c>
      <c r="K17" s="11"/>
      <c r="L17" s="11">
        <f t="shared" si="0"/>
        <v>42.333333333333336</v>
      </c>
      <c r="M17" s="11">
        <f t="shared" si="1"/>
        <v>23.25510696599781</v>
      </c>
      <c r="N17" s="11">
        <f t="shared" si="2"/>
        <v>54.933323541727106</v>
      </c>
      <c r="O17" s="12">
        <f t="shared" si="3"/>
        <v>846.6666666666667</v>
      </c>
    </row>
    <row r="18" spans="1:15" s="9" customFormat="1" ht="12.75">
      <c r="A18" s="6">
        <v>6</v>
      </c>
      <c r="B18" s="36" t="s">
        <v>39</v>
      </c>
      <c r="C18" s="32" t="s">
        <v>24</v>
      </c>
      <c r="D18" s="14" t="s">
        <v>18</v>
      </c>
      <c r="E18" s="14">
        <v>25</v>
      </c>
      <c r="F18" s="10">
        <v>180</v>
      </c>
      <c r="G18" s="11">
        <v>190</v>
      </c>
      <c r="H18" s="11">
        <v>185</v>
      </c>
      <c r="I18" s="11">
        <v>0</v>
      </c>
      <c r="J18" s="11">
        <v>0</v>
      </c>
      <c r="K18" s="11"/>
      <c r="L18" s="11">
        <f t="shared" si="0"/>
        <v>185</v>
      </c>
      <c r="M18" s="11">
        <f t="shared" si="1"/>
        <v>101.39033484509261</v>
      </c>
      <c r="N18" s="11">
        <f t="shared" si="2"/>
        <v>54.80558640275276</v>
      </c>
      <c r="O18" s="12">
        <f t="shared" si="3"/>
        <v>4625</v>
      </c>
    </row>
    <row r="19" spans="1:15" s="9" customFormat="1" ht="12.75">
      <c r="A19" s="6">
        <v>7</v>
      </c>
      <c r="B19" s="35" t="s">
        <v>40</v>
      </c>
      <c r="C19" s="32" t="s">
        <v>24</v>
      </c>
      <c r="D19" s="14" t="s">
        <v>18</v>
      </c>
      <c r="E19" s="14">
        <v>25</v>
      </c>
      <c r="F19" s="10">
        <v>45</v>
      </c>
      <c r="G19" s="11">
        <v>49</v>
      </c>
      <c r="H19" s="11">
        <v>47</v>
      </c>
      <c r="I19" s="11">
        <v>0</v>
      </c>
      <c r="J19" s="11">
        <v>0</v>
      </c>
      <c r="K19" s="11"/>
      <c r="L19" s="11">
        <f t="shared" si="0"/>
        <v>47</v>
      </c>
      <c r="M19" s="11">
        <f t="shared" si="1"/>
        <v>25.781776509775273</v>
      </c>
      <c r="N19" s="11">
        <f t="shared" si="2"/>
        <v>54.85484363781973</v>
      </c>
      <c r="O19" s="12">
        <f t="shared" si="3"/>
        <v>1175</v>
      </c>
    </row>
    <row r="20" spans="1:15" s="9" customFormat="1" ht="24">
      <c r="A20" s="6">
        <v>8</v>
      </c>
      <c r="B20" s="35" t="s">
        <v>41</v>
      </c>
      <c r="C20" s="32" t="s">
        <v>24</v>
      </c>
      <c r="D20" s="14" t="s">
        <v>30</v>
      </c>
      <c r="E20" s="14">
        <v>30</v>
      </c>
      <c r="F20" s="10">
        <v>240</v>
      </c>
      <c r="G20" s="11">
        <v>260</v>
      </c>
      <c r="H20" s="11">
        <v>250</v>
      </c>
      <c r="I20" s="11">
        <v>0</v>
      </c>
      <c r="J20" s="11">
        <v>0</v>
      </c>
      <c r="K20" s="11"/>
      <c r="L20" s="11">
        <f t="shared" si="0"/>
        <v>250</v>
      </c>
      <c r="M20" s="11">
        <f t="shared" si="1"/>
        <v>137.11309200802089</v>
      </c>
      <c r="N20" s="11">
        <f t="shared" si="2"/>
        <v>54.84523680320835</v>
      </c>
      <c r="O20" s="12">
        <f t="shared" si="3"/>
        <v>7500</v>
      </c>
    </row>
    <row r="21" spans="1:15" s="9" customFormat="1" ht="12.75">
      <c r="A21" s="6">
        <v>9</v>
      </c>
      <c r="B21" s="35" t="s">
        <v>42</v>
      </c>
      <c r="C21" s="32" t="s">
        <v>24</v>
      </c>
      <c r="D21" s="14" t="s">
        <v>30</v>
      </c>
      <c r="E21" s="14">
        <v>9</v>
      </c>
      <c r="F21" s="10">
        <v>220</v>
      </c>
      <c r="G21" s="11">
        <v>230</v>
      </c>
      <c r="H21" s="11">
        <v>225</v>
      </c>
      <c r="I21" s="11">
        <v>0</v>
      </c>
      <c r="J21" s="11">
        <v>0</v>
      </c>
      <c r="K21" s="11"/>
      <c r="L21" s="11">
        <f t="shared" si="0"/>
        <v>225</v>
      </c>
      <c r="M21" s="11">
        <f t="shared" si="1"/>
        <v>123.28828005937953</v>
      </c>
      <c r="N21" s="11">
        <f t="shared" si="2"/>
        <v>54.79479113750202</v>
      </c>
      <c r="O21" s="12">
        <f t="shared" si="3"/>
        <v>2025</v>
      </c>
    </row>
    <row r="22" spans="1:15" s="9" customFormat="1" ht="12.75">
      <c r="A22" s="6">
        <v>10</v>
      </c>
      <c r="B22" s="35" t="s">
        <v>43</v>
      </c>
      <c r="C22" s="32" t="s">
        <v>24</v>
      </c>
      <c r="D22" s="14" t="s">
        <v>30</v>
      </c>
      <c r="E22" s="14">
        <v>16</v>
      </c>
      <c r="F22" s="10">
        <v>520</v>
      </c>
      <c r="G22" s="11">
        <v>550</v>
      </c>
      <c r="H22" s="11">
        <v>530</v>
      </c>
      <c r="I22" s="11">
        <v>0</v>
      </c>
      <c r="J22" s="11">
        <v>0</v>
      </c>
      <c r="K22" s="11"/>
      <c r="L22" s="11">
        <f t="shared" si="0"/>
        <v>533.3333333333334</v>
      </c>
      <c r="M22" s="11">
        <f t="shared" si="1"/>
        <v>292.31831964486935</v>
      </c>
      <c r="N22" s="11">
        <f t="shared" si="2"/>
        <v>54.809684933412996</v>
      </c>
      <c r="O22" s="12">
        <f t="shared" si="3"/>
        <v>8533.333333333334</v>
      </c>
    </row>
    <row r="23" spans="1:15" s="9" customFormat="1" ht="12.75">
      <c r="A23" s="6">
        <v>11</v>
      </c>
      <c r="B23" s="37" t="s">
        <v>44</v>
      </c>
      <c r="C23" s="32" t="s">
        <v>24</v>
      </c>
      <c r="D23" s="14" t="s">
        <v>18</v>
      </c>
      <c r="E23" s="14">
        <v>500</v>
      </c>
      <c r="F23" s="10">
        <v>13</v>
      </c>
      <c r="G23" s="11">
        <v>15</v>
      </c>
      <c r="H23" s="11">
        <v>14</v>
      </c>
      <c r="I23" s="11">
        <v>0</v>
      </c>
      <c r="J23" s="11">
        <v>0</v>
      </c>
      <c r="K23" s="11"/>
      <c r="L23" s="11">
        <f t="shared" si="0"/>
        <v>14</v>
      </c>
      <c r="M23" s="11">
        <f t="shared" si="1"/>
        <v>7.700649323271382</v>
      </c>
      <c r="N23" s="11">
        <f t="shared" si="2"/>
        <v>55.004638023367015</v>
      </c>
      <c r="O23" s="12">
        <f t="shared" si="3"/>
        <v>7000</v>
      </c>
    </row>
    <row r="24" spans="1:15" ht="12.75">
      <c r="A24" s="6">
        <v>12</v>
      </c>
      <c r="B24" s="35" t="s">
        <v>45</v>
      </c>
      <c r="C24" s="32" t="s">
        <v>24</v>
      </c>
      <c r="D24" s="14" t="s">
        <v>18</v>
      </c>
      <c r="E24" s="14">
        <v>14000</v>
      </c>
      <c r="F24" s="10">
        <v>8.5</v>
      </c>
      <c r="G24" s="11">
        <v>9.5</v>
      </c>
      <c r="H24" s="11">
        <v>9</v>
      </c>
      <c r="I24" s="11">
        <v>0</v>
      </c>
      <c r="J24" s="11">
        <v>0</v>
      </c>
      <c r="K24" s="11"/>
      <c r="L24" s="11">
        <f t="shared" si="0"/>
        <v>9</v>
      </c>
      <c r="M24" s="11">
        <f t="shared" si="1"/>
        <v>4.9421655172606265</v>
      </c>
      <c r="N24" s="11">
        <f t="shared" si="2"/>
        <v>54.91295019178474</v>
      </c>
      <c r="O24" s="12">
        <f t="shared" si="3"/>
        <v>126000</v>
      </c>
    </row>
    <row r="25" spans="1:15" ht="12.75">
      <c r="A25" s="6">
        <v>13</v>
      </c>
      <c r="B25" s="35" t="s">
        <v>46</v>
      </c>
      <c r="C25" s="32" t="s">
        <v>24</v>
      </c>
      <c r="D25" s="14" t="s">
        <v>18</v>
      </c>
      <c r="E25" s="14">
        <v>2000</v>
      </c>
      <c r="F25" s="10">
        <v>7</v>
      </c>
      <c r="G25" s="11">
        <v>8</v>
      </c>
      <c r="H25" s="11">
        <v>7.5</v>
      </c>
      <c r="I25" s="11">
        <v>0</v>
      </c>
      <c r="J25" s="11">
        <v>0</v>
      </c>
      <c r="K25" s="11"/>
      <c r="L25" s="11">
        <f t="shared" si="0"/>
        <v>7.5</v>
      </c>
      <c r="M25" s="11">
        <f t="shared" si="1"/>
        <v>4.123105625617661</v>
      </c>
      <c r="N25" s="11">
        <f t="shared" si="2"/>
        <v>54.97474167490214</v>
      </c>
      <c r="O25" s="12">
        <f t="shared" si="3"/>
        <v>15000</v>
      </c>
    </row>
    <row r="26" spans="1:15" ht="12.75">
      <c r="A26" s="6">
        <v>14</v>
      </c>
      <c r="B26" s="35" t="s">
        <v>47</v>
      </c>
      <c r="C26" s="32" t="s">
        <v>24</v>
      </c>
      <c r="D26" s="14" t="s">
        <v>18</v>
      </c>
      <c r="E26" s="14">
        <v>12000</v>
      </c>
      <c r="F26" s="10">
        <v>5</v>
      </c>
      <c r="G26" s="11">
        <v>5.4</v>
      </c>
      <c r="H26" s="11">
        <v>5.2</v>
      </c>
      <c r="I26" s="11">
        <v>0</v>
      </c>
      <c r="J26" s="11">
        <v>0</v>
      </c>
      <c r="K26" s="11"/>
      <c r="L26" s="11">
        <f t="shared" si="0"/>
        <v>5.2</v>
      </c>
      <c r="M26" s="11">
        <f t="shared" si="1"/>
        <v>2.8516661796220113</v>
      </c>
      <c r="N26" s="11">
        <f t="shared" si="2"/>
        <v>54.839734223500216</v>
      </c>
      <c r="O26" s="12">
        <f t="shared" si="3"/>
        <v>62400</v>
      </c>
    </row>
    <row r="27" spans="1:15" ht="12.75">
      <c r="A27" s="6">
        <v>15</v>
      </c>
      <c r="B27" s="35" t="s">
        <v>48</v>
      </c>
      <c r="C27" s="32" t="s">
        <v>24</v>
      </c>
      <c r="D27" s="14" t="s">
        <v>18</v>
      </c>
      <c r="E27" s="14">
        <v>16000</v>
      </c>
      <c r="F27" s="10">
        <v>7</v>
      </c>
      <c r="G27" s="11">
        <v>7.5</v>
      </c>
      <c r="H27" s="11">
        <v>7.3</v>
      </c>
      <c r="I27" s="11">
        <v>0</v>
      </c>
      <c r="J27" s="11">
        <v>0</v>
      </c>
      <c r="K27" s="11"/>
      <c r="L27" s="11">
        <f t="shared" si="0"/>
        <v>7.266666666666667</v>
      </c>
      <c r="M27" s="11">
        <f>STDEV(F27:J27)</f>
        <v>3.984093372399798</v>
      </c>
      <c r="N27" s="11">
        <f>M27/L27*100</f>
        <v>54.82697301467613</v>
      </c>
      <c r="O27" s="12">
        <f t="shared" si="3"/>
        <v>116266.66666666667</v>
      </c>
    </row>
    <row r="28" spans="1:15" ht="12.75">
      <c r="A28" s="6">
        <v>16</v>
      </c>
      <c r="B28" s="35" t="s">
        <v>49</v>
      </c>
      <c r="C28" s="32" t="s">
        <v>24</v>
      </c>
      <c r="D28" s="14" t="s">
        <v>18</v>
      </c>
      <c r="E28" s="14">
        <v>12000</v>
      </c>
      <c r="F28" s="10">
        <v>9</v>
      </c>
      <c r="G28" s="11">
        <v>9.5</v>
      </c>
      <c r="H28" s="11">
        <v>9.2</v>
      </c>
      <c r="I28" s="11">
        <v>0</v>
      </c>
      <c r="J28" s="11">
        <v>0</v>
      </c>
      <c r="K28" s="11"/>
      <c r="L28" s="11">
        <f t="shared" si="0"/>
        <v>9.233333333333333</v>
      </c>
      <c r="M28" s="11">
        <f>STDEV(F28:J28)</f>
        <v>5.060434763930862</v>
      </c>
      <c r="N28" s="11">
        <f>M28/L28*100</f>
        <v>54.80615267795157</v>
      </c>
      <c r="O28" s="12">
        <f t="shared" si="3"/>
        <v>110799.99999999999</v>
      </c>
    </row>
    <row r="29" spans="1:15" ht="12.75">
      <c r="A29" s="6">
        <v>17</v>
      </c>
      <c r="B29" s="35" t="s">
        <v>50</v>
      </c>
      <c r="C29" s="32" t="s">
        <v>24</v>
      </c>
      <c r="D29" s="14" t="s">
        <v>18</v>
      </c>
      <c r="E29" s="14">
        <v>2000</v>
      </c>
      <c r="F29" s="10">
        <v>9</v>
      </c>
      <c r="G29" s="11">
        <v>9.5</v>
      </c>
      <c r="H29" s="11">
        <v>9.2</v>
      </c>
      <c r="I29" s="11">
        <v>0</v>
      </c>
      <c r="J29" s="11">
        <v>0</v>
      </c>
      <c r="K29" s="11"/>
      <c r="L29" s="11">
        <f t="shared" si="0"/>
        <v>9.233333333333333</v>
      </c>
      <c r="M29" s="11">
        <f>STDEV(F29:J29)</f>
        <v>5.060434763930862</v>
      </c>
      <c r="N29" s="11">
        <f>M29/L29*100</f>
        <v>54.80615267795157</v>
      </c>
      <c r="O29" s="12">
        <f t="shared" si="3"/>
        <v>18466.666666666664</v>
      </c>
    </row>
    <row r="30" spans="1:15" ht="12.75">
      <c r="A30" s="6">
        <v>18</v>
      </c>
      <c r="B30" s="35" t="s">
        <v>51</v>
      </c>
      <c r="C30" s="32" t="s">
        <v>24</v>
      </c>
      <c r="D30" s="14" t="s">
        <v>18</v>
      </c>
      <c r="E30" s="14">
        <v>16000</v>
      </c>
      <c r="F30" s="10">
        <v>7</v>
      </c>
      <c r="G30" s="11">
        <v>8</v>
      </c>
      <c r="H30" s="11">
        <v>7.5</v>
      </c>
      <c r="I30" s="11">
        <v>0</v>
      </c>
      <c r="J30" s="11">
        <v>0</v>
      </c>
      <c r="K30" s="11"/>
      <c r="L30" s="11">
        <f t="shared" si="0"/>
        <v>7.5</v>
      </c>
      <c r="M30" s="11">
        <f>STDEV(F30:J30)</f>
        <v>4.123105625617661</v>
      </c>
      <c r="N30" s="11">
        <f>M30/L30*100</f>
        <v>54.97474167490214</v>
      </c>
      <c r="O30" s="12">
        <f t="shared" si="3"/>
        <v>120000</v>
      </c>
    </row>
    <row r="31" spans="1:15" ht="12.75">
      <c r="A31" s="6">
        <v>19</v>
      </c>
      <c r="B31" s="37" t="s">
        <v>52</v>
      </c>
      <c r="C31" s="32" t="s">
        <v>24</v>
      </c>
      <c r="D31" s="14" t="s">
        <v>18</v>
      </c>
      <c r="E31" s="14">
        <v>1</v>
      </c>
      <c r="F31" s="10">
        <v>36500</v>
      </c>
      <c r="G31" s="11">
        <v>37500</v>
      </c>
      <c r="H31" s="11">
        <v>37000</v>
      </c>
      <c r="I31" s="11">
        <v>0</v>
      </c>
      <c r="J31" s="11">
        <v>0</v>
      </c>
      <c r="K31" s="11"/>
      <c r="L31" s="11">
        <f t="shared" si="0"/>
        <v>37000</v>
      </c>
      <c r="M31" s="11">
        <f>STDEV(F31:J31)</f>
        <v>20268.81841647411</v>
      </c>
      <c r="N31" s="11">
        <f>M31/L31*100</f>
        <v>54.7805903147949</v>
      </c>
      <c r="O31" s="12">
        <f t="shared" si="3"/>
        <v>37000</v>
      </c>
    </row>
    <row r="32" spans="1:15" ht="23.25" customHeight="1">
      <c r="A32" s="21" t="s">
        <v>1</v>
      </c>
      <c r="B32" s="34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3"/>
      <c r="O32" s="12">
        <f>SUM(O13:O31)</f>
        <v>662091.6666666667</v>
      </c>
    </row>
    <row r="33" spans="1:15" ht="33.75" customHeight="1">
      <c r="A33" s="25" t="s">
        <v>20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ht="70.5" customHeight="1">
      <c r="A34" s="20" t="s">
        <v>19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46" spans="3:11" ht="12.75">
      <c r="C46" s="7" t="s">
        <v>0</v>
      </c>
      <c r="D46" s="7"/>
      <c r="F46" s="7"/>
      <c r="G46" s="7"/>
      <c r="H46" s="7"/>
      <c r="I46" s="7"/>
      <c r="J46" s="7"/>
      <c r="K46" s="7"/>
    </row>
  </sheetData>
  <sheetProtection/>
  <mergeCells count="21">
    <mergeCell ref="A1:O1"/>
    <mergeCell ref="A2:O2"/>
    <mergeCell ref="A3:O3"/>
    <mergeCell ref="A4:O4"/>
    <mergeCell ref="A5:O5"/>
    <mergeCell ref="F11:K11"/>
    <mergeCell ref="L11:N11"/>
    <mergeCell ref="A9:O9"/>
    <mergeCell ref="A7:O7"/>
    <mergeCell ref="A8:K8"/>
    <mergeCell ref="A33:O33"/>
    <mergeCell ref="A10:K10"/>
    <mergeCell ref="A11:A12"/>
    <mergeCell ref="A6:O6"/>
    <mergeCell ref="C11:C12"/>
    <mergeCell ref="B11:B12"/>
    <mergeCell ref="O11:O12"/>
    <mergeCell ref="D11:D12"/>
    <mergeCell ref="E11:E12"/>
    <mergeCell ref="A34:O34"/>
    <mergeCell ref="A32:N32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1</cp:lastModifiedBy>
  <cp:lastPrinted>2021-12-20T08:25:58Z</cp:lastPrinted>
  <dcterms:created xsi:type="dcterms:W3CDTF">2011-05-04T10:33:42Z</dcterms:created>
  <dcterms:modified xsi:type="dcterms:W3CDTF">2021-12-20T08:26:35Z</dcterms:modified>
  <cp:category/>
  <cp:version/>
  <cp:contentType/>
  <cp:contentStatus/>
</cp:coreProperties>
</file>