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НМЦ" sheetId="1" r:id="rId1"/>
  </sheets>
  <definedNames>
    <definedName name="_GoBack" localSheetId="0">'Приложение НМЦ'!#REF!</definedName>
    <definedName name="OLE_LINK1" localSheetId="0">'Приложение НМЦ'!#REF!</definedName>
    <definedName name="_xlnm.Print_Area" localSheetId="0">'Приложение НМЦ'!$A$1:$O$25</definedName>
  </definedNames>
  <calcPr fullCalcOnLoad="1"/>
</workbook>
</file>

<file path=xl/sharedStrings.xml><?xml version="1.0" encoding="utf-8"?>
<sst xmlns="http://schemas.openxmlformats.org/spreadsheetml/2006/main" count="68" uniqueCount="42">
  <si>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</si>
  <si>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</si>
  <si>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</si>
  <si>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</si>
  <si>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</si>
  <si>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</si>
  <si>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</si>
  <si>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</si>
  <si>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</si>
  <si>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</si>
  <si>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</si>
  <si>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 xml:space="preserve">Обоснование начальной (максимальной) цены  контракта (лота) </t>
  </si>
  <si>
    <t>Основные характеристики закупаемого товара, работ, услуг (Эквивалент)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</si>
  <si>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2021 г.
</t>
  </si>
  <si>
    <t>№ п/п</t>
  </si>
  <si>
    <t xml:space="preserve"> кол-во</t>
  </si>
  <si>
    <t>в соответствии с описанием объекта закупки</t>
  </si>
  <si>
    <t xml:space="preserve">Источник цены № 1  б/н от б/д
</t>
  </si>
  <si>
    <t xml:space="preserve">Источник цены № 2 б/н от б/д
</t>
  </si>
  <si>
    <t xml:space="preserve">Источник цены № 3 б/н от б/д
</t>
  </si>
  <si>
    <t xml:space="preserve">УТВЕРЖДАЮ
Главный врач
ЧУЗ "РЖД-МЕДИЦИНА" г.Новороссийск
__________________________ С.В. Зайцев
«____» _________________2021 год
</t>
  </si>
  <si>
    <t>Предмет закупки: поставка расходного материала (рентген).</t>
  </si>
  <si>
    <t>Дата подготовки обоснования начальной (максимальной) цены контракта 05.03.2021 г.</t>
  </si>
  <si>
    <t xml:space="preserve">упак </t>
  </si>
  <si>
    <t>Рентгенпленка синечувствительная CURIX RP1, Agfa N.V., Бельгия, 13 * 18 см, 100 листов в уп.</t>
  </si>
  <si>
    <t>Рентгенпленка синечувствительная CURIX RP1, Agfa N.V., Бельгия 18 * 24 см, 100 листов в уп.</t>
  </si>
  <si>
    <t>Рентгенпленка синечувствительная CURIX RP1, Agfa N.V., Бельгия 24 *30см, 100 листов в уп.</t>
  </si>
  <si>
    <t>Рентгенпленка синечувствительная CURIX RP1, Agfa N.V., Бельгия 35*35 см. 100 листов в уп.</t>
  </si>
  <si>
    <t>Рентгенпленка синечувствительная CURIX RP1, Agfa N.V., Бельгия 30* 40 см, 100 листов в уп.</t>
  </si>
  <si>
    <t>AGFA Пленка рентгеновская для маммографии MAMORAY HDR-Cplus 24х30 (100листов) уп</t>
  </si>
  <si>
    <t>AGFA Пленка рентгеновская для маммографии MAMORAY HDR-Cрlus 18х24 (100листов)уп</t>
  </si>
  <si>
    <t>фиксаж для ручной  проявки рентгенопленки AGFA   -5 л в 1 канистре шт.</t>
  </si>
  <si>
    <t>фиксаж для автоматической проявки рентгенопленки AGFA G334  2 канистры по 5 л. в упаковке шт.</t>
  </si>
  <si>
    <t>Проявитель для ручной проявки рентгенопленки AGFA - 5 л  в канистре шт.</t>
  </si>
  <si>
    <t>Проявитель для автоматической проявки рентгенопленки AGFA G139- 2   канистры  по 5 л в упаковке шт.</t>
  </si>
  <si>
    <t>Рентгеновская пленка интраоральная для стоматологии Carestream Health D-Speed 3x4 см №100 уп</t>
  </si>
  <si>
    <t>Рентгенпленка самопроявляющаяся, дентальная Ergonom X "Dental Film S.r.l.", Италия 50 листов в уп.</t>
  </si>
  <si>
    <t>Термографическая пленка DRYVIEW DVB+ Laser Imaging Film, Carestream Health, Inc., США, 35*43 см 125 листов в уп.</t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</si>
  <si>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</si>
  <si>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r>
      <t>Источник цены №4 ______________
 (</t>
    </r>
    <r>
      <rPr>
        <vertAlign val="superscript"/>
        <sz val="12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</si>
  <si>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2"/>
        <rFont val="Times New Roman"/>
        <family val="1"/>
      </rPr>
      <t>реквизиты документа)</t>
    </r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</si>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</sst>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Fill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0" fillId="0" borderId="11" xfId="0" applyFont="1" applyFill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7</xdr:row>
      <xdr:rowOff>1419225</xdr:rowOff>
    </xdr:from>
    <xdr:to>
      <xdr:col>14</xdr:col>
      <xdr:colOff>47625</xdr:colOff>
      <xdr:row>7</xdr:row>
      <xdr:rowOff>1771650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0" y="4048125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790575</xdr:colOff>
      <xdr:row>7</xdr:row>
      <xdr:rowOff>1352550</xdr:rowOff>
    </xdr:from>
    <xdr:to>
      <xdr:col>12</xdr:col>
      <xdr:colOff>1076325</xdr:colOff>
      <xdr:row>7</xdr:row>
      <xdr:rowOff>1790700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63275" y="3981450"/>
          <a:ext cx="1104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="90" zoomScaleNormal="90" zoomScaleSheetLayoutView="90" zoomScalePageLayoutView="0" workbookViewId="0" topLeftCell="A1">
      <selection activeCell="D18" sqref="D18"/>
    </sheetView>
  </sheetViews>
  <sheetFormatPr defaultColWidth="9.00390625" defaultRowHeight="12.75"/>
  <cols>
    <col min="1" max="1" width="5.25390625" style="2" customWidth="1"/>
    <col min="2" max="2" width="38.875" style="2" customWidth="1"/>
    <col min="3" max="3" width="23.25390625" style="2" customWidth="1"/>
    <col min="4" max="4" width="6.625" style="5" customWidth="1"/>
    <col min="5" max="5" width="5.875" style="5" customWidth="1"/>
    <col min="6" max="6" width="10.875" style="5" customWidth="1"/>
    <col min="7" max="7" width="11.25390625" style="5" customWidth="1"/>
    <col min="8" max="8" width="10.125" style="5" customWidth="1"/>
    <col min="9" max="9" width="8.25390625" style="5" customWidth="1"/>
    <col min="10" max="10" width="7.875" style="5" customWidth="1"/>
    <col min="11" max="11" width="5.25390625" style="5" customWidth="1"/>
    <col min="12" max="12" width="10.75390625" style="2" customWidth="1"/>
    <col min="13" max="13" width="14.875" style="2" customWidth="1"/>
    <col min="14" max="14" width="18.875" style="2" customWidth="1"/>
    <col min="15" max="15" width="17.125" style="2" customWidth="1"/>
    <col min="16" max="16384" width="9.125" style="2" customWidth="1"/>
  </cols>
  <sheetData>
    <row r="1" spans="1:15" ht="92.25" customHeight="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3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.75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</row>
    <row r="5" spans="1:15" ht="15.75">
      <c r="A5" s="4" t="s">
        <v>9</v>
      </c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5"/>
      <c r="N5" s="5"/>
      <c r="O5" s="5"/>
    </row>
    <row r="6" spans="1:11" ht="15.75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5" ht="36" customHeight="1">
      <c r="A7" s="7" t="s">
        <v>14</v>
      </c>
      <c r="B7" s="8" t="s">
        <v>10</v>
      </c>
      <c r="C7" s="7" t="s">
        <v>12</v>
      </c>
      <c r="D7" s="7" t="s">
        <v>3</v>
      </c>
      <c r="E7" s="7" t="s">
        <v>15</v>
      </c>
      <c r="F7" s="8" t="s">
        <v>4</v>
      </c>
      <c r="G7" s="8"/>
      <c r="H7" s="8"/>
      <c r="I7" s="8"/>
      <c r="J7" s="8"/>
      <c r="K7" s="8"/>
      <c r="L7" s="9" t="s">
        <v>5</v>
      </c>
      <c r="M7" s="9"/>
      <c r="N7" s="9"/>
      <c r="O7" s="10" t="s">
        <v>38</v>
      </c>
    </row>
    <row r="8" spans="1:15" ht="174" customHeight="1">
      <c r="A8" s="7"/>
      <c r="B8" s="8"/>
      <c r="C8" s="7"/>
      <c r="D8" s="7"/>
      <c r="E8" s="7"/>
      <c r="F8" s="11" t="s">
        <v>17</v>
      </c>
      <c r="G8" s="11" t="s">
        <v>18</v>
      </c>
      <c r="H8" s="11" t="s">
        <v>19</v>
      </c>
      <c r="I8" s="11" t="s">
        <v>39</v>
      </c>
      <c r="J8" s="11" t="s">
        <v>40</v>
      </c>
      <c r="K8" s="12" t="s">
        <v>6</v>
      </c>
      <c r="L8" s="13" t="s">
        <v>7</v>
      </c>
      <c r="M8" s="13" t="s">
        <v>8</v>
      </c>
      <c r="N8" s="14" t="s">
        <v>41</v>
      </c>
      <c r="O8" s="10"/>
    </row>
    <row r="9" spans="1:15" ht="47.25">
      <c r="A9" s="14">
        <v>1</v>
      </c>
      <c r="B9" s="15" t="s">
        <v>24</v>
      </c>
      <c r="C9" s="16" t="s">
        <v>16</v>
      </c>
      <c r="D9" s="15" t="s">
        <v>23</v>
      </c>
      <c r="E9" s="15">
        <v>24</v>
      </c>
      <c r="F9" s="17">
        <v>1453</v>
      </c>
      <c r="G9" s="18">
        <v>1455</v>
      </c>
      <c r="H9" s="18">
        <v>1460</v>
      </c>
      <c r="I9" s="17">
        <v>0</v>
      </c>
      <c r="J9" s="17">
        <v>0</v>
      </c>
      <c r="K9" s="17"/>
      <c r="L9" s="19">
        <f>(F9+G9+H9)/3</f>
        <v>1456</v>
      </c>
      <c r="M9" s="19">
        <f aca="true" t="shared" si="0" ref="M9:M22">STDEV(F9:J9)</f>
        <v>797.4881190337571</v>
      </c>
      <c r="N9" s="17">
        <f aca="true" t="shared" si="1" ref="N9:N22">M9/L9*100</f>
        <v>54.77253564792288</v>
      </c>
      <c r="O9" s="20">
        <f aca="true" t="shared" si="2" ref="O9:O22">L9*E9</f>
        <v>34944</v>
      </c>
    </row>
    <row r="10" spans="1:15" ht="47.25">
      <c r="A10" s="14">
        <f aca="true" t="shared" si="3" ref="A10:A22">1+A9</f>
        <v>2</v>
      </c>
      <c r="B10" s="15" t="s">
        <v>25</v>
      </c>
      <c r="C10" s="16" t="s">
        <v>16</v>
      </c>
      <c r="D10" s="15" t="s">
        <v>23</v>
      </c>
      <c r="E10" s="15">
        <v>24</v>
      </c>
      <c r="F10" s="17">
        <v>2726</v>
      </c>
      <c r="G10" s="18">
        <v>2730</v>
      </c>
      <c r="H10" s="18">
        <v>2740</v>
      </c>
      <c r="I10" s="17">
        <v>0</v>
      </c>
      <c r="J10" s="17">
        <v>0</v>
      </c>
      <c r="K10" s="17"/>
      <c r="L10" s="19">
        <f aca="true" t="shared" si="4" ref="L10:L22">(F10+G10+H10)/3</f>
        <v>2732</v>
      </c>
      <c r="M10" s="19">
        <f t="shared" si="0"/>
        <v>1496.3867147231695</v>
      </c>
      <c r="N10" s="17">
        <f t="shared" si="1"/>
        <v>54.77257374535759</v>
      </c>
      <c r="O10" s="20">
        <f t="shared" si="2"/>
        <v>65568</v>
      </c>
    </row>
    <row r="11" spans="1:15" ht="47.25">
      <c r="A11" s="14">
        <f t="shared" si="3"/>
        <v>3</v>
      </c>
      <c r="B11" s="15" t="s">
        <v>26</v>
      </c>
      <c r="C11" s="16" t="s">
        <v>16</v>
      </c>
      <c r="D11" s="15" t="s">
        <v>23</v>
      </c>
      <c r="E11" s="15">
        <v>24</v>
      </c>
      <c r="F11" s="17">
        <v>4572</v>
      </c>
      <c r="G11" s="18">
        <v>4580</v>
      </c>
      <c r="H11" s="18">
        <v>4590</v>
      </c>
      <c r="I11" s="17">
        <v>0</v>
      </c>
      <c r="J11" s="17">
        <v>0</v>
      </c>
      <c r="K11" s="17"/>
      <c r="L11" s="19">
        <f t="shared" si="4"/>
        <v>4580.666666666667</v>
      </c>
      <c r="M11" s="19">
        <f t="shared" si="0"/>
        <v>2508.9425661023015</v>
      </c>
      <c r="N11" s="17">
        <f t="shared" si="1"/>
        <v>54.77243267578885</v>
      </c>
      <c r="O11" s="20">
        <f t="shared" si="2"/>
        <v>109936</v>
      </c>
    </row>
    <row r="12" spans="1:15" ht="47.25">
      <c r="A12" s="14">
        <f t="shared" si="3"/>
        <v>4</v>
      </c>
      <c r="B12" s="15" t="s">
        <v>27</v>
      </c>
      <c r="C12" s="16" t="s">
        <v>16</v>
      </c>
      <c r="D12" s="15" t="s">
        <v>23</v>
      </c>
      <c r="E12" s="15">
        <v>8</v>
      </c>
      <c r="F12" s="17">
        <v>8080</v>
      </c>
      <c r="G12" s="18">
        <v>8090</v>
      </c>
      <c r="H12" s="18">
        <v>8095</v>
      </c>
      <c r="I12" s="17">
        <v>0</v>
      </c>
      <c r="J12" s="17">
        <v>0</v>
      </c>
      <c r="K12" s="17"/>
      <c r="L12" s="19">
        <f t="shared" si="4"/>
        <v>8088.333333333333</v>
      </c>
      <c r="M12" s="19">
        <f t="shared" si="0"/>
        <v>4430.165911114391</v>
      </c>
      <c r="N12" s="17">
        <f t="shared" si="1"/>
        <v>54.77229644897248</v>
      </c>
      <c r="O12" s="20">
        <f t="shared" si="2"/>
        <v>64706.666666666664</v>
      </c>
    </row>
    <row r="13" spans="1:15" ht="47.25">
      <c r="A13" s="14">
        <f t="shared" si="3"/>
        <v>5</v>
      </c>
      <c r="B13" s="15" t="s">
        <v>28</v>
      </c>
      <c r="C13" s="16" t="s">
        <v>16</v>
      </c>
      <c r="D13" s="15" t="s">
        <v>23</v>
      </c>
      <c r="E13" s="15">
        <v>24</v>
      </c>
      <c r="F13" s="17">
        <v>7648</v>
      </c>
      <c r="G13" s="18">
        <v>7650</v>
      </c>
      <c r="H13" s="18">
        <v>7655</v>
      </c>
      <c r="I13" s="17">
        <v>0</v>
      </c>
      <c r="J13" s="17">
        <v>0</v>
      </c>
      <c r="K13" s="17"/>
      <c r="L13" s="19">
        <f t="shared" si="4"/>
        <v>7651</v>
      </c>
      <c r="M13" s="19">
        <f t="shared" si="0"/>
        <v>4190.6260630125425</v>
      </c>
      <c r="N13" s="17">
        <f t="shared" si="1"/>
        <v>54.772265886976115</v>
      </c>
      <c r="O13" s="20">
        <f t="shared" si="2"/>
        <v>183624</v>
      </c>
    </row>
    <row r="14" spans="1:15" ht="47.25">
      <c r="A14" s="14">
        <f t="shared" si="3"/>
        <v>6</v>
      </c>
      <c r="B14" s="15" t="s">
        <v>29</v>
      </c>
      <c r="C14" s="16" t="s">
        <v>16</v>
      </c>
      <c r="D14" s="15" t="s">
        <v>23</v>
      </c>
      <c r="E14" s="15">
        <v>24</v>
      </c>
      <c r="F14" s="17">
        <v>11300</v>
      </c>
      <c r="G14" s="18">
        <v>11310</v>
      </c>
      <c r="H14" s="18">
        <v>11315</v>
      </c>
      <c r="I14" s="17">
        <v>0</v>
      </c>
      <c r="J14" s="17">
        <v>0</v>
      </c>
      <c r="K14" s="17"/>
      <c r="L14" s="19">
        <f t="shared" si="4"/>
        <v>11308.333333333334</v>
      </c>
      <c r="M14" s="19">
        <f t="shared" si="0"/>
        <v>6193.831608947728</v>
      </c>
      <c r="N14" s="17">
        <f t="shared" si="1"/>
        <v>54.77227657138742</v>
      </c>
      <c r="O14" s="20">
        <f t="shared" si="2"/>
        <v>271400</v>
      </c>
    </row>
    <row r="15" spans="1:15" ht="47.25">
      <c r="A15" s="14">
        <f t="shared" si="3"/>
        <v>7</v>
      </c>
      <c r="B15" s="15" t="s">
        <v>30</v>
      </c>
      <c r="C15" s="16" t="s">
        <v>16</v>
      </c>
      <c r="D15" s="15" t="s">
        <v>23</v>
      </c>
      <c r="E15" s="15">
        <v>60</v>
      </c>
      <c r="F15" s="17">
        <v>6786</v>
      </c>
      <c r="G15" s="18">
        <v>6770</v>
      </c>
      <c r="H15" s="18">
        <v>6780</v>
      </c>
      <c r="I15" s="17">
        <v>0</v>
      </c>
      <c r="J15" s="17">
        <v>0</v>
      </c>
      <c r="K15" s="17"/>
      <c r="L15" s="19">
        <f t="shared" si="4"/>
        <v>6778.666666666667</v>
      </c>
      <c r="M15" s="19">
        <f t="shared" si="0"/>
        <v>3712.8330423007174</v>
      </c>
      <c r="N15" s="17">
        <f t="shared" si="1"/>
        <v>54.772320647630565</v>
      </c>
      <c r="O15" s="20">
        <f t="shared" si="2"/>
        <v>406720</v>
      </c>
    </row>
    <row r="16" spans="1:15" ht="47.25">
      <c r="A16" s="14">
        <f t="shared" si="3"/>
        <v>8</v>
      </c>
      <c r="B16" s="15" t="s">
        <v>31</v>
      </c>
      <c r="C16" s="16" t="s">
        <v>16</v>
      </c>
      <c r="D16" s="15" t="s">
        <v>23</v>
      </c>
      <c r="E16" s="15">
        <v>4</v>
      </c>
      <c r="F16" s="17">
        <v>7337</v>
      </c>
      <c r="G16" s="18">
        <v>7340</v>
      </c>
      <c r="H16" s="18">
        <v>7350</v>
      </c>
      <c r="I16" s="17">
        <v>0</v>
      </c>
      <c r="J16" s="17">
        <v>0</v>
      </c>
      <c r="K16" s="17"/>
      <c r="L16" s="19">
        <f t="shared" si="4"/>
        <v>7342.333333333333</v>
      </c>
      <c r="M16" s="19">
        <f t="shared" si="0"/>
        <v>4021.564471695064</v>
      </c>
      <c r="N16" s="17">
        <f t="shared" si="1"/>
        <v>54.77229497927632</v>
      </c>
      <c r="O16" s="20">
        <f t="shared" si="2"/>
        <v>29369.333333333332</v>
      </c>
    </row>
    <row r="17" spans="1:15" ht="47.25">
      <c r="A17" s="14">
        <f t="shared" si="3"/>
        <v>9</v>
      </c>
      <c r="B17" s="15" t="s">
        <v>32</v>
      </c>
      <c r="C17" s="16" t="s">
        <v>16</v>
      </c>
      <c r="D17" s="15" t="s">
        <v>23</v>
      </c>
      <c r="E17" s="15">
        <v>8</v>
      </c>
      <c r="F17" s="17">
        <v>4054</v>
      </c>
      <c r="G17" s="18">
        <v>4060</v>
      </c>
      <c r="H17" s="18">
        <v>4070</v>
      </c>
      <c r="I17" s="17">
        <v>0</v>
      </c>
      <c r="J17" s="17">
        <v>0</v>
      </c>
      <c r="K17" s="17"/>
      <c r="L17" s="19">
        <f t="shared" si="4"/>
        <v>4061.3333333333335</v>
      </c>
      <c r="M17" s="19">
        <f t="shared" si="0"/>
        <v>2224.4912227293685</v>
      </c>
      <c r="N17" s="17">
        <f t="shared" si="1"/>
        <v>54.7724365412681</v>
      </c>
      <c r="O17" s="20">
        <f t="shared" si="2"/>
        <v>32490.666666666668</v>
      </c>
    </row>
    <row r="18" spans="1:15" ht="47.25">
      <c r="A18" s="14">
        <f t="shared" si="3"/>
        <v>10</v>
      </c>
      <c r="B18" s="15" t="s">
        <v>33</v>
      </c>
      <c r="C18" s="16" t="s">
        <v>16</v>
      </c>
      <c r="D18" s="15" t="s">
        <v>23</v>
      </c>
      <c r="E18" s="15">
        <v>4</v>
      </c>
      <c r="F18" s="17">
        <v>10200</v>
      </c>
      <c r="G18" s="18">
        <v>10210</v>
      </c>
      <c r="H18" s="18">
        <v>10215</v>
      </c>
      <c r="I18" s="17">
        <v>0</v>
      </c>
      <c r="J18" s="17">
        <v>0</v>
      </c>
      <c r="K18" s="17"/>
      <c r="L18" s="19">
        <f t="shared" si="4"/>
        <v>10208.333333333334</v>
      </c>
      <c r="M18" s="19">
        <f t="shared" si="0"/>
        <v>5591.337049400618</v>
      </c>
      <c r="N18" s="17">
        <f t="shared" si="1"/>
        <v>54.772281300250945</v>
      </c>
      <c r="O18" s="20">
        <f t="shared" si="2"/>
        <v>40833.333333333336</v>
      </c>
    </row>
    <row r="19" spans="1:15" ht="47.25">
      <c r="A19" s="14">
        <f t="shared" si="3"/>
        <v>11</v>
      </c>
      <c r="B19" s="15" t="s">
        <v>34</v>
      </c>
      <c r="C19" s="16" t="s">
        <v>16</v>
      </c>
      <c r="D19" s="15" t="s">
        <v>23</v>
      </c>
      <c r="E19" s="15">
        <v>8</v>
      </c>
      <c r="F19" s="17">
        <v>2824</v>
      </c>
      <c r="G19" s="18">
        <v>2830</v>
      </c>
      <c r="H19" s="18">
        <v>2840</v>
      </c>
      <c r="I19" s="17">
        <v>0</v>
      </c>
      <c r="J19" s="17">
        <v>0</v>
      </c>
      <c r="K19" s="17"/>
      <c r="L19" s="19">
        <f t="shared" si="4"/>
        <v>2831.3333333333335</v>
      </c>
      <c r="M19" s="19">
        <f t="shared" si="0"/>
        <v>1550.7956667465899</v>
      </c>
      <c r="N19" s="17">
        <f t="shared" si="1"/>
        <v>54.77262774004908</v>
      </c>
      <c r="O19" s="20">
        <f t="shared" si="2"/>
        <v>22650.666666666668</v>
      </c>
    </row>
    <row r="20" spans="1:15" ht="47.25">
      <c r="A20" s="14">
        <f t="shared" si="3"/>
        <v>12</v>
      </c>
      <c r="B20" s="15" t="s">
        <v>35</v>
      </c>
      <c r="C20" s="16" t="s">
        <v>16</v>
      </c>
      <c r="D20" s="15" t="s">
        <v>23</v>
      </c>
      <c r="E20" s="15">
        <v>12</v>
      </c>
      <c r="F20" s="17">
        <v>2184</v>
      </c>
      <c r="G20" s="18">
        <v>2190</v>
      </c>
      <c r="H20" s="18">
        <v>2195</v>
      </c>
      <c r="I20" s="17">
        <v>0</v>
      </c>
      <c r="J20" s="17">
        <v>0</v>
      </c>
      <c r="K20" s="17"/>
      <c r="L20" s="19">
        <f t="shared" si="4"/>
        <v>2189.6666666666665</v>
      </c>
      <c r="M20" s="19">
        <f t="shared" si="0"/>
        <v>1199.3361497094966</v>
      </c>
      <c r="N20" s="17">
        <f t="shared" si="1"/>
        <v>54.77254451405831</v>
      </c>
      <c r="O20" s="20">
        <f t="shared" si="2"/>
        <v>26276</v>
      </c>
    </row>
    <row r="21" spans="1:15" ht="47.25">
      <c r="A21" s="14">
        <f t="shared" si="3"/>
        <v>13</v>
      </c>
      <c r="B21" s="15" t="s">
        <v>36</v>
      </c>
      <c r="C21" s="16" t="s">
        <v>16</v>
      </c>
      <c r="D21" s="15" t="s">
        <v>23</v>
      </c>
      <c r="E21" s="15">
        <v>24</v>
      </c>
      <c r="F21" s="17">
        <v>4100</v>
      </c>
      <c r="G21" s="18">
        <v>4200</v>
      </c>
      <c r="H21" s="18">
        <v>4250</v>
      </c>
      <c r="I21" s="17">
        <v>0</v>
      </c>
      <c r="J21" s="17">
        <v>0</v>
      </c>
      <c r="K21" s="17"/>
      <c r="L21" s="19">
        <f t="shared" si="4"/>
        <v>4183.333333333333</v>
      </c>
      <c r="M21" s="19">
        <f t="shared" si="0"/>
        <v>2291.942407653386</v>
      </c>
      <c r="N21" s="17">
        <f t="shared" si="1"/>
        <v>54.78746791203314</v>
      </c>
      <c r="O21" s="20">
        <f t="shared" si="2"/>
        <v>100400</v>
      </c>
    </row>
    <row r="22" spans="1:15" ht="63">
      <c r="A22" s="14">
        <f t="shared" si="3"/>
        <v>14</v>
      </c>
      <c r="B22" s="15" t="s">
        <v>37</v>
      </c>
      <c r="C22" s="16" t="s">
        <v>16</v>
      </c>
      <c r="D22" s="15" t="s">
        <v>23</v>
      </c>
      <c r="E22" s="15">
        <v>12</v>
      </c>
      <c r="F22" s="17">
        <v>23750</v>
      </c>
      <c r="G22" s="18">
        <v>24375</v>
      </c>
      <c r="H22" s="18">
        <v>24750</v>
      </c>
      <c r="I22" s="17">
        <v>0</v>
      </c>
      <c r="J22" s="17">
        <v>0</v>
      </c>
      <c r="K22" s="17"/>
      <c r="L22" s="19">
        <f t="shared" si="4"/>
        <v>24291.666666666668</v>
      </c>
      <c r="M22" s="19">
        <f t="shared" si="0"/>
        <v>13309.888241454171</v>
      </c>
      <c r="N22" s="17">
        <f t="shared" si="1"/>
        <v>54.79199276070328</v>
      </c>
      <c r="O22" s="20">
        <f t="shared" si="2"/>
        <v>291500</v>
      </c>
    </row>
    <row r="23" spans="1:15" ht="29.25" customHeight="1">
      <c r="A23" s="21" t="s">
        <v>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4">
        <f>SUM(O9:O22)</f>
        <v>1680418.6666666667</v>
      </c>
    </row>
    <row r="24" spans="1:11" ht="15.75">
      <c r="A24" s="25"/>
      <c r="B24" s="25"/>
      <c r="C24" s="25"/>
      <c r="D24" s="26"/>
      <c r="E24" s="26"/>
      <c r="F24" s="26"/>
      <c r="G24" s="26"/>
      <c r="H24" s="26"/>
      <c r="I24" s="26"/>
      <c r="J24" s="26"/>
      <c r="K24" s="26"/>
    </row>
    <row r="25" s="27" customFormat="1" ht="15.75">
      <c r="A25" s="27" t="s">
        <v>13</v>
      </c>
    </row>
    <row r="37" spans="3:11" ht="15.75">
      <c r="C37" s="28" t="s">
        <v>0</v>
      </c>
      <c r="D37" s="2"/>
      <c r="F37" s="2"/>
      <c r="G37" s="2"/>
      <c r="H37" s="2"/>
      <c r="I37" s="2"/>
      <c r="J37" s="2"/>
      <c r="K37" s="2"/>
    </row>
  </sheetData>
  <sheetProtection/>
  <mergeCells count="16">
    <mergeCell ref="A23:N23"/>
    <mergeCell ref="A25:IV25"/>
    <mergeCell ref="A6:K6"/>
    <mergeCell ref="A7:A8"/>
    <mergeCell ref="B7:B8"/>
    <mergeCell ref="C7:C8"/>
    <mergeCell ref="D7:D8"/>
    <mergeCell ref="E7:E8"/>
    <mergeCell ref="F7:K7"/>
    <mergeCell ref="L7:N7"/>
    <mergeCell ref="O7:O8"/>
    <mergeCell ref="A2:O2"/>
    <mergeCell ref="A3:O3"/>
    <mergeCell ref="A4:K4"/>
    <mergeCell ref="A5:K5"/>
    <mergeCell ref="A1:O1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2021-03-05T12:40:39Z</cp:lastPrinted>
  <dcterms:created xsi:type="dcterms:W3CDTF">2011-05-04T10:33:42Z</dcterms:created>
  <dcterms:modified xsi:type="dcterms:W3CDTF">2021-03-05T12:40:45Z</dcterms:modified>
  <cp:category/>
  <cp:version/>
  <cp:contentType/>
  <cp:contentStatus/>
</cp:coreProperties>
</file>